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Costituzione" sheetId="1" r:id="rId1"/>
    <sheet name="Destinazione" sheetId="2" r:id="rId2"/>
  </sheets>
  <definedNames>
    <definedName name="_xlnm.Print_Area" localSheetId="0">'Costituzione'!$A$1:$G$57</definedName>
    <definedName name="_xlnm.Print_Area" localSheetId="1">'Destinazione'!$B$1:$G$26</definedName>
  </definedNames>
  <calcPr fullCalcOnLoad="1"/>
</workbook>
</file>

<file path=xl/sharedStrings.xml><?xml version="1.0" encoding="utf-8"?>
<sst xmlns="http://schemas.openxmlformats.org/spreadsheetml/2006/main" count="85" uniqueCount="80">
  <si>
    <t>DESCRIZIONE</t>
  </si>
  <si>
    <t>INDENNITÀ DI COMPARTO QUOTA CARICO FONDO</t>
  </si>
  <si>
    <t>PROGRESSIONI ORIZZONTALI STORICHE</t>
  </si>
  <si>
    <t>POSIZIONI ORGANIZZATIVE</t>
  </si>
  <si>
    <t>ALTRI ISTITUTI NON COMPRESI FRA I PRECEDENTI</t>
  </si>
  <si>
    <t>RISORSE ANCORA DA CONTRATTARE</t>
  </si>
  <si>
    <t>Risorse stabili</t>
  </si>
  <si>
    <t>PERCENTUALE DI RIDUZIONE DEL LIMITE</t>
  </si>
  <si>
    <t>LIMITE 2010 ADEGUATO ALLA EVENTUALE RIDUZIONE DI PERSONALE</t>
  </si>
  <si>
    <t>RISPARMI EX ART. 2 C. 3 D.LGS 165/2001</t>
  </si>
  <si>
    <t>PERSONALE A INIZIO ANNO (al 1 gennaio)</t>
  </si>
  <si>
    <t>PERSONALE A FINE ANNO (al 31 dicembre)</t>
  </si>
  <si>
    <t>PERSONALE DELL'ANNO CON METODO DELLA SEMISOMMA</t>
  </si>
  <si>
    <t>Risorse variabili soggette al limite</t>
  </si>
  <si>
    <t>Totale Risorse variabili soggette al limite</t>
  </si>
  <si>
    <t>Risorse variabili NON soggette al limite</t>
  </si>
  <si>
    <t>Totale Risorse variabili NON soggette al limite</t>
  </si>
  <si>
    <t>TOTALE RISORSE VARIABILE</t>
  </si>
  <si>
    <t>TOTALE RISORSE STABILI</t>
  </si>
  <si>
    <r>
      <t xml:space="preserve">di cui: </t>
    </r>
    <r>
      <rPr>
        <i/>
        <sz val="11"/>
        <rFont val="Arial"/>
        <family val="2"/>
      </rPr>
      <t>per applicazione limite 2010</t>
    </r>
  </si>
  <si>
    <r>
      <t xml:space="preserve">di cui: </t>
    </r>
    <r>
      <rPr>
        <i/>
        <sz val="11"/>
        <rFont val="Arial"/>
        <family val="2"/>
      </rPr>
      <t>per riduzione limite a seguito della riduzione di personale</t>
    </r>
  </si>
  <si>
    <t>RIDUZIONE DA APPORTARE AL FONDO AI SENSI DELL'ART. 9 COMMA 2-BIS DEL DL N. 78/2010</t>
  </si>
  <si>
    <t>(1)</t>
  </si>
  <si>
    <t>(2)</t>
  </si>
  <si>
    <t>(3)</t>
  </si>
  <si>
    <t>(4)</t>
  </si>
  <si>
    <t>Tutti gli importi vanno indicati in euro e al netto degli oneri sociali (contributi ed IRAP) a carico del datore di lavoro.</t>
  </si>
  <si>
    <t>I totali vanno adeguati al limite di cui all'art. 9, comma 2-bis applicando le riduzioni fondo di cui alla riga 46.</t>
  </si>
  <si>
    <t>Destinazione risorse contrattazione integrativa</t>
  </si>
  <si>
    <t>TOTALE RISORSE DESTINATE</t>
  </si>
  <si>
    <t>Totale destinazioni contrattate dal CI di riferimento</t>
  </si>
  <si>
    <t>Totale destinazioni non contrattate dal CI di riferimento</t>
  </si>
  <si>
    <t>Totale destinazioni ancora da regolare</t>
  </si>
  <si>
    <t xml:space="preserve">Decurtazione per effetto della riduzione di personale (unità): </t>
  </si>
  <si>
    <t>Verifica copertura complessiva utilizzi</t>
  </si>
  <si>
    <t>Verifica copertura risorse stabili per utilizzi stabili</t>
  </si>
  <si>
    <t>DECURTAZIONI DEL FONDO - PARTE FISSA</t>
  </si>
  <si>
    <t>DECURTAZIONI DEL FONDO - PARTE VARIABILE</t>
  </si>
  <si>
    <t>PROGRESSIONI ORIZZONTALI</t>
  </si>
  <si>
    <t>INDENNITÀ DI RESPONSABILITÀ / PROFESSIONALITÀ</t>
  </si>
  <si>
    <t>INDENNITÀ TURNO, RISCHIO, DISAGIO E ALTRE.</t>
  </si>
  <si>
    <t>PRODUTTIVITÀ / PERFORMANCE COLLETTIVA</t>
  </si>
  <si>
    <t>PRODUTTIVITÀ / PERFORMANCE INDIVIDUALE</t>
  </si>
  <si>
    <r>
      <t xml:space="preserve">UNICO IMPORTO CONSOLIDATO ANNO 2003 - </t>
    </r>
    <r>
      <rPr>
        <i/>
        <sz val="8"/>
        <rFont val="Arial"/>
        <family val="2"/>
      </rPr>
      <t>(ART. 31 C.2 CCNL 2002-05)</t>
    </r>
  </si>
  <si>
    <r>
      <t xml:space="preserve">INCREMENTI CCNL 2004-05 - </t>
    </r>
    <r>
      <rPr>
        <i/>
        <sz val="8"/>
        <rFont val="Arial"/>
        <family val="2"/>
      </rPr>
      <t>(ART. 4. CC. 1,4,5 PARTE FISSA)</t>
    </r>
  </si>
  <si>
    <r>
      <t xml:space="preserve">INCREMENTI CCNL 2006-09 - </t>
    </r>
    <r>
      <rPr>
        <i/>
        <sz val="8"/>
        <rFont val="Arial"/>
        <family val="2"/>
      </rPr>
      <t>(ART. 8. CC. 2,5,6,7 PARTE FISSA)</t>
    </r>
  </si>
  <si>
    <r>
      <t xml:space="preserve">RIDETERMINAZIONE PER INCREMENTO STIPENDIO - </t>
    </r>
    <r>
      <rPr>
        <i/>
        <sz val="8"/>
        <rFont val="Arial"/>
        <family val="2"/>
      </rPr>
      <t>(DICHIARAZIONE CONGIUNTA N.14 CCNL 2002-05 e N.1 CCNL 2008-09)</t>
    </r>
  </si>
  <si>
    <t>ACCANTONAMENTO ART. 32 C. 7 CCNL 2002-05 (ALTE PROFESSIONALITA')</t>
  </si>
  <si>
    <t>Compensi derivanti da cause con vittoria di spese a carico della controparte, acquisite in entrata al bilancio dell'ente</t>
  </si>
  <si>
    <t>Sponsorizzazioni, accordi di collaborazione ecc. riferiti ad attività non ordinariamente rese, per convenzioni o accordi post-D.L. n. 78/2010</t>
  </si>
  <si>
    <t>Compensi derivanti da cause con spese compensate.</t>
  </si>
  <si>
    <t>Escluse le poste individuate tra le risorse variabili non soggette al limite.</t>
  </si>
  <si>
    <t>Sponsorizzazioni, accordi di collaborazione ecc. riferiti ad attività ordinariamente rese, per convenzioni o accordi pre-D.L. n. 78/2010.</t>
  </si>
  <si>
    <r>
      <t xml:space="preserve">Costituzione Fondo risorse contrattazione integrativa </t>
    </r>
    <r>
      <rPr>
        <b/>
        <i/>
        <vertAlign val="superscript"/>
        <sz val="14"/>
        <rFont val="Arial"/>
        <family val="2"/>
      </rPr>
      <t>(1)</t>
    </r>
  </si>
  <si>
    <t>(5)</t>
  </si>
  <si>
    <t>(6)</t>
  </si>
  <si>
    <r>
      <t xml:space="preserve">INCREMENTI CCNL 2002-05 - </t>
    </r>
    <r>
      <rPr>
        <i/>
        <sz val="8"/>
        <rFont val="Arial"/>
        <family val="2"/>
      </rPr>
      <t>(ART. 32 CC. 1,2,7)</t>
    </r>
  </si>
  <si>
    <r>
      <t xml:space="preserve">ECONOMIE FONDO ANNO PRECEDENTE - </t>
    </r>
    <r>
      <rPr>
        <i/>
        <sz val="8"/>
        <rFont val="Arial"/>
        <family val="2"/>
      </rPr>
      <t>(</t>
    </r>
    <r>
      <rPr>
        <i/>
        <sz val="8"/>
        <color indexed="8"/>
        <rFont val="Arial"/>
        <family val="2"/>
      </rPr>
      <t>ART. 17, C.5, CCNL 1998-2001)</t>
    </r>
  </si>
  <si>
    <r>
      <t xml:space="preserve">COMPENSI PROFESSIONALI LEGALI IN RELAZIONE A SENTENZE FAVOREVOLI - </t>
    </r>
    <r>
      <rPr>
        <i/>
        <sz val="8"/>
        <rFont val="Arial"/>
        <family val="2"/>
      </rPr>
      <t>(ART. 27, CCNL 14/9/2000)</t>
    </r>
    <r>
      <rPr>
        <sz val="9"/>
        <rFont val="Arial"/>
        <family val="2"/>
      </rPr>
      <t xml:space="preserve"> </t>
    </r>
    <r>
      <rPr>
        <i/>
        <vertAlign val="superscript"/>
        <sz val="10.35"/>
        <rFont val="Arial"/>
        <family val="2"/>
      </rPr>
      <t>(5)</t>
    </r>
  </si>
  <si>
    <r>
      <t xml:space="preserve">ECONOMIE FONDO STRAORDINARIO CONFLUITE - </t>
    </r>
    <r>
      <rPr>
        <i/>
        <sz val="8"/>
        <rFont val="Arial"/>
        <family val="2"/>
      </rPr>
      <t>(ART. 14, C.4, CCNL 1998-2001)</t>
    </r>
  </si>
  <si>
    <t>(7)</t>
  </si>
  <si>
    <r>
      <t xml:space="preserve">TOTALE </t>
    </r>
    <r>
      <rPr>
        <b/>
        <i/>
        <vertAlign val="superscript"/>
        <sz val="11"/>
        <rFont val="Arial"/>
        <family val="2"/>
      </rPr>
      <t>(7)</t>
    </r>
  </si>
  <si>
    <r>
      <t xml:space="preserve">TOTALE  DEPURATO DELLE VOCI NON SOGGETTE AL VINCOLO </t>
    </r>
    <r>
      <rPr>
        <b/>
        <i/>
        <vertAlign val="superscript"/>
        <sz val="11"/>
        <rFont val="Arial"/>
        <family val="2"/>
      </rPr>
      <t>(7)</t>
    </r>
  </si>
  <si>
    <r>
      <t xml:space="preserve">RIA E ASSEGNI AD PERSONAM PERSONALE CESSATO - </t>
    </r>
    <r>
      <rPr>
        <i/>
        <sz val="8"/>
        <rFont val="Arial"/>
        <family val="2"/>
      </rPr>
      <t>(ART. 4, C.2, CCNL 2000-01)</t>
    </r>
  </si>
  <si>
    <r>
      <t xml:space="preserve">INCREMENTO PER RIORGANIZZAZIONI CON AUMENTO DOTAZIONE ORGANICA - </t>
    </r>
    <r>
      <rPr>
        <i/>
        <sz val="8"/>
        <rFont val="Arial"/>
        <family val="2"/>
      </rPr>
      <t>(ART.15, C.5, CCNL 1998-2001 PARTE FISSA)</t>
    </r>
  </si>
  <si>
    <r>
      <t xml:space="preserve">INCREMENTO PER PROCESSI DECENTRAMENTO E TRASFERIMENTO FUNZIONI - </t>
    </r>
    <r>
      <rPr>
        <i/>
        <sz val="8"/>
        <rFont val="Arial"/>
        <family val="2"/>
      </rPr>
      <t>(ART.15, C.1, lett. L), CCNL 1998-2001)</t>
    </r>
  </si>
  <si>
    <r>
      <t xml:space="preserve">SPONSORIZZAZIONI, ACCORDI DI COLLABORAZIONI, ECC. - </t>
    </r>
    <r>
      <rPr>
        <i/>
        <sz val="8"/>
        <rFont val="Arial"/>
        <family val="2"/>
      </rPr>
      <t>(ART. 43, L. 449/1997; ART. 15, C.1, lett. D), CCNL 1998-2001)</t>
    </r>
    <r>
      <rPr>
        <sz val="9"/>
        <rFont val="Arial"/>
        <family val="2"/>
      </rPr>
      <t xml:space="preserve"> </t>
    </r>
    <r>
      <rPr>
        <i/>
        <vertAlign val="superscript"/>
        <sz val="11"/>
        <rFont val="Arial"/>
        <family val="2"/>
      </rPr>
      <t>(6)</t>
    </r>
  </si>
  <si>
    <r>
      <t xml:space="preserve">RISORSE PIANI RAZIONALIZZAZIONE E RIQUALIFICAZIONE SPESA - </t>
    </r>
    <r>
      <rPr>
        <i/>
        <sz val="8"/>
        <rFont val="Arial"/>
        <family val="2"/>
      </rPr>
      <t>(ART. 15, COMMA 1, lett. K); ART. 16, COMMI 4 E 5, DL 98/2011)</t>
    </r>
  </si>
  <si>
    <r>
      <t xml:space="preserve">COMPENSI PROFESSIONALI LEGALI IN RELAZIONE A SENTENZE FAVOREVOLI - </t>
    </r>
    <r>
      <rPr>
        <i/>
        <sz val="8"/>
        <rFont val="Arial"/>
        <family val="2"/>
      </rPr>
      <t>(ART. 27, CCNL 14.9.2000)</t>
    </r>
    <r>
      <rPr>
        <sz val="9"/>
        <rFont val="Arial"/>
        <family val="2"/>
      </rPr>
      <t xml:space="preserve"> </t>
    </r>
    <r>
      <rPr>
        <i/>
        <vertAlign val="superscript"/>
        <sz val="11"/>
        <rFont val="Arial"/>
        <family val="2"/>
      </rPr>
      <t>(4)</t>
    </r>
  </si>
  <si>
    <r>
      <t xml:space="preserve">MESSI NOTIFICATORI - </t>
    </r>
    <r>
      <rPr>
        <i/>
        <sz val="8"/>
        <rFont val="Arial"/>
        <family val="2"/>
      </rPr>
      <t>(ART. 54, CCNL 14.9.2000)</t>
    </r>
  </si>
  <si>
    <r>
      <t xml:space="preserve">INTEGRAZIONE 1,2% - </t>
    </r>
    <r>
      <rPr>
        <i/>
        <sz val="8"/>
        <rFont val="Arial"/>
        <family val="2"/>
      </rPr>
      <t>(ART. 15, C.2, CCNL 1998-2001)</t>
    </r>
  </si>
  <si>
    <r>
      <t xml:space="preserve">NUOVI SERVIZI E RIORGANIZZAZIONI CON AUMENTO DOTAZIONE ORGANICA - </t>
    </r>
    <r>
      <rPr>
        <i/>
        <sz val="8"/>
        <rFont val="Arial"/>
        <family val="2"/>
      </rPr>
      <t>(ART.15, C.5, CCNL 1998-2001 PARTE VARIABILE)</t>
    </r>
  </si>
  <si>
    <r>
      <t xml:space="preserve">SPONSORIZZAZIONI, ACCORDI COLLABORAZIONE, ECC. - </t>
    </r>
    <r>
      <rPr>
        <i/>
        <sz val="8"/>
        <rFont val="Arial"/>
        <family val="2"/>
      </rPr>
      <t xml:space="preserve">(ART. 43, L. 449/1997; ART. 15, C.1, lett. D), CCNL 1998-2001) </t>
    </r>
    <r>
      <rPr>
        <i/>
        <vertAlign val="superscript"/>
        <sz val="11"/>
        <rFont val="Arial"/>
        <family val="2"/>
      </rPr>
      <t>(2)</t>
    </r>
  </si>
  <si>
    <r>
      <t xml:space="preserve">RECUPERO EVASIONE ICI - </t>
    </r>
    <r>
      <rPr>
        <i/>
        <sz val="8"/>
        <rFont val="Arial"/>
        <family val="2"/>
      </rPr>
      <t>(ART. 4, C.3, CCNL 2000-2001; ART. 3, C. 57, L.662/1996, ART. 59, C.1, lett. P), D.LGS 446/1997)</t>
    </r>
  </si>
  <si>
    <r>
      <t xml:space="preserve">SPECIFICHE DISPOSIZIONI DI LEGGE - </t>
    </r>
    <r>
      <rPr>
        <i/>
        <sz val="8"/>
        <rFont val="Arial"/>
        <family val="2"/>
      </rPr>
      <t>(ART. 15 C. 1 lett. K) CCNL 1998-01)</t>
    </r>
    <r>
      <rPr>
        <sz val="9"/>
        <rFont val="Arial"/>
        <family val="2"/>
      </rPr>
      <t xml:space="preserve"> </t>
    </r>
    <r>
      <rPr>
        <i/>
        <vertAlign val="superscript"/>
        <sz val="11"/>
        <rFont val="Arial"/>
        <family val="2"/>
      </rPr>
      <t>(3)</t>
    </r>
  </si>
  <si>
    <r>
      <t xml:space="preserve">INTEGRAZIONE FONDO CCIAA IN EQUILIBRIO FINANZIARIO - </t>
    </r>
    <r>
      <rPr>
        <i/>
        <sz val="8"/>
        <rFont val="Arial"/>
        <family val="2"/>
      </rPr>
      <t>(ART. 15, C.1, lett. N), CCNL 1998-2001)</t>
    </r>
  </si>
  <si>
    <r>
      <t xml:space="preserve">INCREMENTO PER RIDUZIONE STABILE STRAORDINARIO - </t>
    </r>
    <r>
      <rPr>
        <i/>
        <sz val="8"/>
        <rFont val="Arial"/>
        <family val="2"/>
      </rPr>
      <t>(ART. 14 C.1 CCNL 1998-2001)</t>
    </r>
  </si>
  <si>
    <t>Calcolo delle riduzioni previste dall'art. 9, c.2 bis, DL 78/2010:</t>
  </si>
  <si>
    <r>
      <t xml:space="preserve">QUOTE PER LA PROGETTAZIONE - </t>
    </r>
    <r>
      <rPr>
        <i/>
        <sz val="8"/>
        <rFont val="Arial"/>
        <family val="2"/>
      </rPr>
      <t>(ART. 15, C.1 LETT. K), CCNL 1998-2001; ART. 92, CC. 5-6,  D.LGS. 163/2006)</t>
    </r>
    <r>
      <rPr>
        <i/>
        <sz val="8"/>
        <color indexed="10"/>
        <rFont val="Arial"/>
        <family val="2"/>
      </rPr>
      <t xml:space="preserve"> (+ censimenti + cantieri)</t>
    </r>
  </si>
  <si>
    <t>di cui 13.868,11 per incremento D.O. anno 2004 e 6092,11 per incremento D.O. anno 2007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</si>
</sst>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  <numFmt numFmtId="165" formatCode="#,##0_ ;\-#,##0\ "/>
    <numFmt numFmtId="166" formatCode="0_ ;\-0\ "/>
    <numFmt numFmtId="167" formatCode="#,##0.00_ ;\-#,##0.00\ "/>
    <numFmt numFmtId="168" formatCode="_-* #,##0_-;\-* #,##0_-;_-* &quot;-&quot;??_-;_-@_-"/>
    <numFmt numFmtId="169" formatCode="#,##0_ ;[Red]\-#,##0\ "/>
    <numFmt numFmtId="170" formatCode="0.00%_-;\-* #,##0_-;_-* &quot;-&quot;??_-;_-@_-"/>
    <numFmt numFmtId="171" formatCode="_-* #,##0_-;\-#,##0_-;_-* &quot;-&quot;??_-;_-@_-"/>
  </numFmts>
  <fonts count="49"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2"/>
      <name val="Calibri"/>
      <family val="2"/>
    </font>
    <font>
      <b/>
      <sz val="11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color indexed="12"/>
      <name val="Arial"/>
      <family val="2"/>
    </font>
    <font>
      <b/>
      <i/>
      <sz val="11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i/>
      <vertAlign val="superscript"/>
      <sz val="11"/>
      <name val="Arial"/>
      <family val="2"/>
    </font>
    <font>
      <sz val="10"/>
      <name val="Arial"/>
      <family val="2"/>
    </font>
    <font>
      <b/>
      <i/>
      <vertAlign val="superscript"/>
      <sz val="14"/>
      <name val="Arial"/>
      <family val="2"/>
    </font>
    <font>
      <i/>
      <vertAlign val="superscript"/>
      <sz val="10.35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11"/>
      <name val="Arial"/>
      <family val="2"/>
    </font>
    <font>
      <b/>
      <u val="single"/>
      <sz val="14"/>
      <name val="Arial"/>
      <family val="2"/>
    </font>
    <font>
      <i/>
      <vertAlign val="superscript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8"/>
      <color indexed="10"/>
      <name val="Arial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9" fillId="16" borderId="1" applyNumberFormat="0" applyAlignment="0" applyProtection="0"/>
    <xf numFmtId="0" fontId="40" fillId="0" borderId="2" applyNumberFormat="0" applyFill="0" applyAlignment="0" applyProtection="0"/>
    <xf numFmtId="0" fontId="41" fillId="17" borderId="3" applyNumberFormat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3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0" fontId="38" fillId="16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5" fillId="3" borderId="0" applyNumberFormat="0" applyBorder="0" applyAlignment="0" applyProtection="0"/>
    <xf numFmtId="0" fontId="3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>
      <alignment vertical="center"/>
    </xf>
    <xf numFmtId="0" fontId="8" fillId="0" borderId="0" xfId="0" applyFont="1" applyAlignment="1" applyProtection="1">
      <alignment vertical="center"/>
      <protection/>
    </xf>
    <xf numFmtId="165" fontId="0" fillId="0" borderId="0" xfId="43" applyNumberFormat="1" applyFont="1" applyBorder="1" applyAlignment="1" applyProtection="1">
      <alignment horizontal="centerContinuous" vertical="center"/>
      <protection/>
    </xf>
    <xf numFmtId="165" fontId="2" fillId="0" borderId="10" xfId="43" applyNumberFormat="1" applyFont="1" applyFill="1" applyBorder="1" applyAlignment="1" applyProtection="1">
      <alignment horizontal="left" vertical="center"/>
      <protection/>
    </xf>
    <xf numFmtId="165" fontId="6" fillId="0" borderId="10" xfId="43" applyNumberFormat="1" applyFont="1" applyBorder="1" applyAlignment="1">
      <alignment vertical="center"/>
    </xf>
    <xf numFmtId="165" fontId="5" fillId="0" borderId="0" xfId="43" applyNumberFormat="1" applyFont="1" applyAlignment="1" applyProtection="1">
      <alignment vertical="center"/>
      <protection/>
    </xf>
    <xf numFmtId="165" fontId="0" fillId="0" borderId="0" xfId="43" applyNumberFormat="1" applyFont="1" applyAlignment="1" applyProtection="1">
      <alignment vertical="center"/>
      <protection/>
    </xf>
    <xf numFmtId="165" fontId="6" fillId="0" borderId="0" xfId="43" applyNumberFormat="1" applyFont="1" applyFill="1" applyBorder="1" applyAlignment="1" applyProtection="1">
      <alignment vertical="center"/>
      <protection/>
    </xf>
    <xf numFmtId="165" fontId="9" fillId="0" borderId="0" xfId="43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167" fontId="0" fillId="0" borderId="0" xfId="0" applyNumberFormat="1" applyAlignment="1">
      <alignment vertical="center"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10" borderId="11" xfId="0" applyFont="1" applyFill="1" applyBorder="1" applyAlignment="1" applyProtection="1">
      <alignment horizontal="centerContinuous" vertical="center"/>
      <protection/>
    </xf>
    <xf numFmtId="166" fontId="9" fillId="10" borderId="11" xfId="43" applyNumberFormat="1" applyFont="1" applyFill="1" applyBorder="1" applyAlignment="1" applyProtection="1">
      <alignment horizontal="centerContinuous" vertical="center"/>
      <protection/>
    </xf>
    <xf numFmtId="49" fontId="7" fillId="0" borderId="11" xfId="0" applyNumberFormat="1" applyFont="1" applyFill="1" applyBorder="1" applyAlignment="1" applyProtection="1">
      <alignment horizontal="left" vertical="center" indent="1"/>
      <protection/>
    </xf>
    <xf numFmtId="0" fontId="3" fillId="24" borderId="12" xfId="0" applyFont="1" applyFill="1" applyBorder="1" applyAlignment="1" applyProtection="1">
      <alignment horizontal="right" vertical="center" indent="1"/>
      <protection/>
    </xf>
    <xf numFmtId="0" fontId="2" fillId="22" borderId="11" xfId="0" applyFont="1" applyFill="1" applyBorder="1" applyAlignment="1" applyProtection="1">
      <alignment horizontal="right" vertical="center" indent="1"/>
      <protection/>
    </xf>
    <xf numFmtId="0" fontId="2" fillId="22" borderId="13" xfId="0" applyFont="1" applyFill="1" applyBorder="1" applyAlignment="1" applyProtection="1">
      <alignment horizontal="right" vertical="center" indent="1"/>
      <protection/>
    </xf>
    <xf numFmtId="0" fontId="3" fillId="24" borderId="11" xfId="0" applyFont="1" applyFill="1" applyBorder="1" applyAlignment="1" applyProtection="1">
      <alignment horizontal="right" vertical="center" indent="1"/>
      <protection/>
    </xf>
    <xf numFmtId="0" fontId="9" fillId="0" borderId="14" xfId="0" applyFont="1" applyFill="1" applyBorder="1" applyAlignment="1" applyProtection="1">
      <alignment horizontal="right" vertical="center" indent="1"/>
      <protection/>
    </xf>
    <xf numFmtId="0" fontId="9" fillId="0" borderId="0" xfId="0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Border="1" applyAlignment="1">
      <alignment horizontal="right" vertical="center" indent="1"/>
    </xf>
    <xf numFmtId="0" fontId="10" fillId="0" borderId="0" xfId="0" applyFont="1" applyFill="1" applyBorder="1" applyAlignment="1" applyProtection="1">
      <alignment horizontal="right" vertical="center" indent="1"/>
      <protection/>
    </xf>
    <xf numFmtId="168" fontId="6" fillId="0" borderId="11" xfId="43" applyNumberFormat="1" applyFont="1" applyFill="1" applyBorder="1" applyAlignment="1" applyProtection="1">
      <alignment vertical="center"/>
      <protection locked="0"/>
    </xf>
    <xf numFmtId="43" fontId="1" fillId="24" borderId="11" xfId="43" applyFont="1" applyFill="1" applyBorder="1" applyAlignment="1" applyProtection="1">
      <alignment vertical="center"/>
      <protection/>
    </xf>
    <xf numFmtId="168" fontId="1" fillId="22" borderId="13" xfId="43" applyNumberFormat="1" applyFont="1" applyFill="1" applyBorder="1" applyAlignment="1" applyProtection="1">
      <alignment vertical="center"/>
      <protection/>
    </xf>
    <xf numFmtId="169" fontId="17" fillId="0" borderId="0" xfId="43" applyNumberFormat="1" applyFont="1" applyBorder="1" applyAlignment="1" applyProtection="1">
      <alignment horizontal="center" vertical="top" wrapText="1"/>
      <protection/>
    </xf>
    <xf numFmtId="165" fontId="18" fillId="0" borderId="0" xfId="43" applyNumberFormat="1" applyFont="1" applyBorder="1" applyAlignment="1" applyProtection="1">
      <alignment horizontal="center" vertical="top"/>
      <protection/>
    </xf>
    <xf numFmtId="165" fontId="17" fillId="0" borderId="0" xfId="43" applyNumberFormat="1" applyFont="1" applyBorder="1" applyAlignment="1" applyProtection="1">
      <alignment horizontal="center" vertical="top" wrapText="1"/>
      <protection/>
    </xf>
    <xf numFmtId="49" fontId="20" fillId="0" borderId="11" xfId="0" applyNumberFormat="1" applyFont="1" applyFill="1" applyBorder="1" applyAlignment="1" applyProtection="1">
      <alignment horizontal="right" vertical="center" indent="1"/>
      <protection/>
    </xf>
    <xf numFmtId="165" fontId="5" fillId="0" borderId="0" xfId="43" applyNumberFormat="1" applyFont="1" applyFill="1" applyAlignment="1" applyProtection="1">
      <alignment vertical="center"/>
      <protection/>
    </xf>
    <xf numFmtId="165" fontId="0" fillId="0" borderId="0" xfId="43" applyNumberFormat="1" applyFont="1" applyFill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right" vertical="center" indent="1"/>
      <protection/>
    </xf>
    <xf numFmtId="0" fontId="28" fillId="0" borderId="0" xfId="0" applyFont="1" applyFill="1" applyBorder="1" applyAlignment="1" applyProtection="1">
      <alignment horizontal="left" indent="2"/>
      <protection/>
    </xf>
    <xf numFmtId="0" fontId="9" fillId="0" borderId="0" xfId="0" applyFont="1" applyFill="1" applyBorder="1" applyAlignment="1" applyProtection="1">
      <alignment horizontal="left" indent="2"/>
      <protection/>
    </xf>
    <xf numFmtId="0" fontId="15" fillId="0" borderId="0" xfId="0" applyFont="1" applyFill="1" applyBorder="1" applyAlignment="1" applyProtection="1">
      <alignment horizontal="right" vertical="center" indent="2"/>
      <protection/>
    </xf>
    <xf numFmtId="0" fontId="7" fillId="0" borderId="0" xfId="0" applyFont="1" applyFill="1" applyBorder="1" applyAlignment="1" applyProtection="1">
      <alignment horizontal="right" vertical="center" indent="2"/>
      <protection/>
    </xf>
    <xf numFmtId="49" fontId="29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Alignment="1" applyProtection="1">
      <alignment horizontal="right" vertical="center" indent="10"/>
      <protection/>
    </xf>
    <xf numFmtId="0" fontId="16" fillId="0" borderId="0" xfId="0" applyFont="1" applyFill="1" applyBorder="1" applyAlignment="1" applyProtection="1">
      <alignment horizontal="right" vertical="center" indent="2"/>
      <protection/>
    </xf>
    <xf numFmtId="43" fontId="3" fillId="0" borderId="16" xfId="43" applyNumberFormat="1" applyFont="1" applyFill="1" applyBorder="1" applyAlignment="1" applyProtection="1">
      <alignment horizontal="right" vertical="center"/>
      <protection/>
    </xf>
    <xf numFmtId="43" fontId="3" fillId="0" borderId="17" xfId="43" applyNumberFormat="1" applyFont="1" applyFill="1" applyBorder="1" applyAlignment="1" applyProtection="1">
      <alignment horizontal="right" vertical="center"/>
      <protection/>
    </xf>
    <xf numFmtId="43" fontId="3" fillId="0" borderId="18" xfId="43" applyNumberFormat="1" applyFont="1" applyFill="1" applyBorder="1" applyAlignment="1" applyProtection="1">
      <alignment horizontal="right" vertical="center"/>
      <protection/>
    </xf>
    <xf numFmtId="170" fontId="1" fillId="25" borderId="19" xfId="48" applyNumberFormat="1" applyFont="1" applyFill="1" applyBorder="1" applyAlignment="1" applyProtection="1">
      <alignment vertical="center"/>
      <protection/>
    </xf>
    <xf numFmtId="168" fontId="9" fillId="25" borderId="20" xfId="43" applyNumberFormat="1" applyFont="1" applyFill="1" applyBorder="1" applyAlignment="1" applyProtection="1">
      <alignment vertical="center"/>
      <protection/>
    </xf>
    <xf numFmtId="168" fontId="11" fillId="0" borderId="21" xfId="43" applyNumberFormat="1" applyFont="1" applyFill="1" applyBorder="1" applyAlignment="1" applyProtection="1">
      <alignment horizontal="right" vertical="center"/>
      <protection/>
    </xf>
    <xf numFmtId="168" fontId="11" fillId="0" borderId="11" xfId="43" applyNumberFormat="1" applyFont="1" applyFill="1" applyBorder="1" applyAlignment="1" applyProtection="1">
      <alignment horizontal="right" vertical="center"/>
      <protection/>
    </xf>
    <xf numFmtId="168" fontId="13" fillId="25" borderId="20" xfId="43" applyNumberFormat="1" applyFont="1" applyFill="1" applyBorder="1" applyAlignment="1" applyProtection="1">
      <alignment vertical="center"/>
      <protection/>
    </xf>
    <xf numFmtId="165" fontId="6" fillId="1" borderId="22" xfId="43" applyNumberFormat="1" applyFont="1" applyFill="1" applyBorder="1" applyAlignment="1" applyProtection="1">
      <alignment vertical="center"/>
      <protection/>
    </xf>
    <xf numFmtId="168" fontId="1" fillId="0" borderId="11" xfId="43" applyNumberFormat="1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horizontal="right" vertical="center" indent="1"/>
      <protection/>
    </xf>
    <xf numFmtId="171" fontId="9" fillId="25" borderId="20" xfId="43" applyNumberFormat="1" applyFont="1" applyFill="1" applyBorder="1" applyAlignment="1" applyProtection="1">
      <alignment vertical="center"/>
      <protection/>
    </xf>
    <xf numFmtId="43" fontId="6" fillId="0" borderId="11" xfId="43" applyNumberFormat="1" applyFont="1" applyFill="1" applyBorder="1" applyAlignment="1" applyProtection="1">
      <alignment vertical="center"/>
      <protection locked="0"/>
    </xf>
    <xf numFmtId="43" fontId="21" fillId="0" borderId="11" xfId="43" applyNumberFormat="1" applyFont="1" applyFill="1" applyBorder="1" applyAlignment="1" applyProtection="1">
      <alignment vertical="center"/>
      <protection locked="0"/>
    </xf>
    <xf numFmtId="43" fontId="1" fillId="22" borderId="13" xfId="43" applyNumberFormat="1" applyFont="1" applyFill="1" applyBorder="1" applyAlignment="1" applyProtection="1">
      <alignment vertical="center"/>
      <protection/>
    </xf>
    <xf numFmtId="43" fontId="6" fillId="1" borderId="13" xfId="43" applyNumberFormat="1" applyFont="1" applyFill="1" applyBorder="1" applyAlignment="1" applyProtection="1">
      <alignment vertical="center"/>
      <protection locked="0"/>
    </xf>
    <xf numFmtId="43" fontId="1" fillId="24" borderId="13" xfId="43" applyNumberFormat="1" applyFont="1" applyFill="1" applyBorder="1" applyAlignment="1" applyProtection="1">
      <alignment vertical="center"/>
      <protection/>
    </xf>
    <xf numFmtId="43" fontId="9" fillId="0" borderId="11" xfId="43" applyNumberFormat="1" applyFont="1" applyFill="1" applyBorder="1" applyAlignment="1" applyProtection="1">
      <alignment vertical="center"/>
      <protection/>
    </xf>
    <xf numFmtId="43" fontId="9" fillId="24" borderId="20" xfId="43" applyNumberFormat="1" applyFont="1" applyFill="1" applyBorder="1" applyAlignment="1" applyProtection="1">
      <alignment horizontal="right" vertical="center"/>
      <protection/>
    </xf>
    <xf numFmtId="43" fontId="14" fillId="25" borderId="24" xfId="43" applyNumberFormat="1" applyFont="1" applyFill="1" applyBorder="1" applyAlignment="1" applyProtection="1">
      <alignment vertical="center"/>
      <protection locked="0"/>
    </xf>
    <xf numFmtId="43" fontId="14" fillId="25" borderId="25" xfId="43" applyNumberFormat="1" applyFont="1" applyFill="1" applyBorder="1" applyAlignment="1" applyProtection="1">
      <alignment vertical="center"/>
      <protection locked="0"/>
    </xf>
    <xf numFmtId="43" fontId="1" fillId="24" borderId="11" xfId="43" applyNumberFormat="1" applyFont="1" applyFill="1" applyBorder="1" applyAlignment="1" applyProtection="1">
      <alignment vertical="center"/>
      <protection/>
    </xf>
    <xf numFmtId="43" fontId="9" fillId="0" borderId="20" xfId="43" applyNumberFormat="1" applyFont="1" applyFill="1" applyBorder="1" applyAlignment="1" applyProtection="1">
      <alignment horizontal="right" vertical="center"/>
      <protection/>
    </xf>
    <xf numFmtId="43" fontId="14" fillId="25" borderId="26" xfId="43" applyNumberFormat="1" applyFont="1" applyFill="1" applyBorder="1" applyAlignment="1" applyProtection="1">
      <alignment vertical="center"/>
      <protection locked="0"/>
    </xf>
    <xf numFmtId="43" fontId="14" fillId="25" borderId="27" xfId="43" applyNumberFormat="1" applyFont="1" applyFill="1" applyBorder="1" applyAlignment="1" applyProtection="1">
      <alignment vertical="center"/>
      <protection locked="0"/>
    </xf>
    <xf numFmtId="43" fontId="14" fillId="25" borderId="28" xfId="43" applyNumberFormat="1" applyFont="1" applyFill="1" applyBorder="1" applyAlignment="1" applyProtection="1">
      <alignment vertical="center"/>
      <protection locked="0"/>
    </xf>
    <xf numFmtId="43" fontId="14" fillId="25" borderId="29" xfId="43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 inden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8" fillId="0" borderId="31" xfId="0" applyFont="1" applyBorder="1" applyAlignment="1">
      <alignment vertical="center" wrapText="1" shrinkToFit="1"/>
    </xf>
    <xf numFmtId="0" fontId="48" fillId="0" borderId="0" xfId="0" applyFont="1" applyAlignment="1">
      <alignment vertical="center" wrapText="1" shrinkToFit="1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7"/>
  <sheetViews>
    <sheetView showGridLines="0" tabSelected="1" zoomScale="115" zoomScaleNormal="115" zoomScalePageLayoutView="0" workbookViewId="0" topLeftCell="A1">
      <pane ySplit="2" topLeftCell="BM36" activePane="bottomLeft" state="frozen"/>
      <selection pane="topLeft" activeCell="A1" sqref="A1"/>
      <selection pane="bottomLeft" activeCell="F29" sqref="F29"/>
    </sheetView>
  </sheetViews>
  <sheetFormatPr defaultColWidth="9.140625" defaultRowHeight="15"/>
  <cols>
    <col min="1" max="1" width="3.7109375" style="1" customWidth="1"/>
    <col min="2" max="2" width="101.7109375" style="2" customWidth="1"/>
    <col min="3" max="7" width="15.8515625" style="9" customWidth="1"/>
    <col min="8" max="8" width="9.140625" style="1" customWidth="1"/>
    <col min="9" max="9" width="12.00390625" style="1" bestFit="1" customWidth="1"/>
    <col min="10" max="16384" width="9.140625" style="1" customWidth="1"/>
  </cols>
  <sheetData>
    <row r="1" spans="2:7" ht="44.25" customHeight="1">
      <c r="B1" s="75" t="s">
        <v>53</v>
      </c>
      <c r="C1" s="75"/>
      <c r="D1" s="75"/>
      <c r="E1" s="75"/>
      <c r="F1" s="75"/>
      <c r="G1" s="75"/>
    </row>
    <row r="2" spans="2:7" ht="33.75" customHeight="1">
      <c r="B2" s="16" t="s">
        <v>0</v>
      </c>
      <c r="C2" s="17">
        <v>2010</v>
      </c>
      <c r="D2" s="17">
        <v>2011</v>
      </c>
      <c r="E2" s="17">
        <v>2012</v>
      </c>
      <c r="F2" s="17">
        <v>2013</v>
      </c>
      <c r="G2" s="17">
        <v>2014</v>
      </c>
    </row>
    <row r="3" spans="2:7" ht="23.25" customHeight="1">
      <c r="B3" s="13" t="s">
        <v>6</v>
      </c>
      <c r="C3" s="6"/>
      <c r="D3" s="7"/>
      <c r="E3" s="7"/>
      <c r="F3" s="7"/>
      <c r="G3" s="7"/>
    </row>
    <row r="4" spans="2:7" ht="22.5" customHeight="1">
      <c r="B4" s="18" t="s">
        <v>43</v>
      </c>
      <c r="C4" s="59">
        <v>59991.27</v>
      </c>
      <c r="D4" s="59">
        <v>59991.27</v>
      </c>
      <c r="E4" s="59">
        <v>59991.27</v>
      </c>
      <c r="F4" s="59">
        <v>59991.27</v>
      </c>
      <c r="G4" s="59">
        <v>59991.27</v>
      </c>
    </row>
    <row r="5" spans="2:13" ht="22.5" customHeight="1">
      <c r="B5" s="18" t="s">
        <v>56</v>
      </c>
      <c r="C5" s="59">
        <v>5734.27</v>
      </c>
      <c r="D5" s="59">
        <v>5734.27</v>
      </c>
      <c r="E5" s="59">
        <v>5734.27</v>
      </c>
      <c r="F5" s="59">
        <v>5734.27</v>
      </c>
      <c r="G5" s="59">
        <v>5734.27</v>
      </c>
      <c r="J5" s="3"/>
      <c r="K5" s="3"/>
      <c r="L5" s="3"/>
      <c r="M5" s="3"/>
    </row>
    <row r="6" spans="2:12" ht="22.5" customHeight="1">
      <c r="B6" s="18" t="s">
        <v>44</v>
      </c>
      <c r="C6" s="59">
        <v>4228.03</v>
      </c>
      <c r="D6" s="59">
        <v>4228.03</v>
      </c>
      <c r="E6" s="59">
        <v>4228.03</v>
      </c>
      <c r="F6" s="59">
        <v>4228.03</v>
      </c>
      <c r="G6" s="59">
        <v>4228.03</v>
      </c>
      <c r="J6" s="3"/>
      <c r="K6" s="3"/>
      <c r="L6" s="3"/>
    </row>
    <row r="7" spans="2:12" ht="22.5" customHeight="1">
      <c r="B7" s="18" t="s">
        <v>45</v>
      </c>
      <c r="C7" s="59">
        <v>5450.28</v>
      </c>
      <c r="D7" s="59">
        <v>5450.28</v>
      </c>
      <c r="E7" s="59">
        <v>5450.28</v>
      </c>
      <c r="F7" s="59">
        <v>5450.28</v>
      </c>
      <c r="G7" s="59">
        <v>5450.28</v>
      </c>
      <c r="J7" s="3"/>
      <c r="K7" s="3"/>
      <c r="L7" s="3"/>
    </row>
    <row r="8" spans="2:12" ht="22.5" customHeight="1">
      <c r="B8" s="18" t="s">
        <v>9</v>
      </c>
      <c r="C8" s="59"/>
      <c r="D8" s="59">
        <v>0</v>
      </c>
      <c r="E8" s="59">
        <v>0</v>
      </c>
      <c r="F8" s="59">
        <v>0</v>
      </c>
      <c r="G8" s="59">
        <v>0</v>
      </c>
      <c r="J8" s="3"/>
      <c r="K8" s="3"/>
      <c r="L8" s="3"/>
    </row>
    <row r="9" spans="2:7" ht="22.5" customHeight="1">
      <c r="B9" s="18" t="s">
        <v>46</v>
      </c>
      <c r="C9" s="59">
        <v>5104.84</v>
      </c>
      <c r="D9" s="59">
        <v>11072.3</v>
      </c>
      <c r="E9" s="59">
        <v>12362.62</v>
      </c>
      <c r="F9" s="59">
        <v>18049.85</v>
      </c>
      <c r="G9" s="59">
        <v>18049.85</v>
      </c>
    </row>
    <row r="10" spans="2:7" ht="22.5" customHeight="1">
      <c r="B10" s="18" t="s">
        <v>76</v>
      </c>
      <c r="C10" s="59"/>
      <c r="D10" s="59">
        <v>0</v>
      </c>
      <c r="E10" s="59">
        <v>0</v>
      </c>
      <c r="F10" s="59">
        <v>0</v>
      </c>
      <c r="G10" s="59">
        <v>0</v>
      </c>
    </row>
    <row r="11" spans="2:7" ht="22.5" customHeight="1">
      <c r="B11" s="18" t="s">
        <v>65</v>
      </c>
      <c r="C11" s="59"/>
      <c r="D11" s="59">
        <v>0</v>
      </c>
      <c r="E11" s="59">
        <v>0</v>
      </c>
      <c r="F11" s="59">
        <v>0</v>
      </c>
      <c r="G11" s="59">
        <v>0</v>
      </c>
    </row>
    <row r="12" spans="2:10" ht="22.5" customHeight="1">
      <c r="B12" s="18" t="s">
        <v>64</v>
      </c>
      <c r="C12" s="59">
        <v>19960.22</v>
      </c>
      <c r="D12" s="59">
        <v>19960.22</v>
      </c>
      <c r="E12" s="59">
        <v>19960.22</v>
      </c>
      <c r="F12" s="59">
        <v>19960.22</v>
      </c>
      <c r="G12" s="59">
        <v>19960.22</v>
      </c>
      <c r="H12" s="76" t="s">
        <v>79</v>
      </c>
      <c r="I12" s="77"/>
      <c r="J12" s="77"/>
    </row>
    <row r="13" spans="2:10" ht="22.5" customHeight="1">
      <c r="B13" s="18" t="s">
        <v>63</v>
      </c>
      <c r="C13" s="59">
        <v>2016.82</v>
      </c>
      <c r="D13" s="59">
        <v>3776.63</v>
      </c>
      <c r="E13" s="59">
        <v>4764.34</v>
      </c>
      <c r="F13" s="59">
        <v>6901.44</v>
      </c>
      <c r="G13" s="59">
        <v>6901.44</v>
      </c>
      <c r="H13" s="78"/>
      <c r="I13" s="79"/>
      <c r="J13" s="79"/>
    </row>
    <row r="14" spans="2:7" ht="22.5" customHeight="1">
      <c r="B14" s="33" t="s">
        <v>36</v>
      </c>
      <c r="C14" s="59">
        <v>7427</v>
      </c>
      <c r="D14" s="59">
        <v>7427</v>
      </c>
      <c r="E14" s="59">
        <v>7427</v>
      </c>
      <c r="F14" s="59">
        <v>7427</v>
      </c>
      <c r="G14" s="59">
        <v>7427</v>
      </c>
    </row>
    <row r="15" spans="2:7" ht="22.5" customHeight="1">
      <c r="B15" s="19" t="s">
        <v>18</v>
      </c>
      <c r="C15" s="28">
        <f>SUM(C4:C13)-C14</f>
        <v>95058.73</v>
      </c>
      <c r="D15" s="68">
        <f>SUM(D4:D13)-D14</f>
        <v>102786</v>
      </c>
      <c r="E15" s="68">
        <f>SUM(E4:E13)-E14</f>
        <v>105064.02999999998</v>
      </c>
      <c r="F15" s="68">
        <f>SUM(F4:F13)-F14</f>
        <v>112888.35999999999</v>
      </c>
      <c r="G15" s="68">
        <f>SUM(G4:G13)-G14</f>
        <v>112888.35999999999</v>
      </c>
    </row>
    <row r="16" spans="2:7" ht="22.5" customHeight="1">
      <c r="B16" s="13" t="s">
        <v>13</v>
      </c>
      <c r="C16" s="6"/>
      <c r="D16" s="6"/>
      <c r="E16" s="6"/>
      <c r="F16" s="6"/>
      <c r="G16" s="6"/>
    </row>
    <row r="17" spans="2:7" ht="22.5" customHeight="1">
      <c r="B17" s="18" t="s">
        <v>72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</row>
    <row r="18" spans="2:7" ht="22.5" customHeight="1">
      <c r="B18" s="18" t="s">
        <v>73</v>
      </c>
      <c r="C18" s="59">
        <v>1500</v>
      </c>
      <c r="D18" s="59">
        <v>1500</v>
      </c>
      <c r="E18" s="59">
        <v>1500</v>
      </c>
      <c r="F18" s="59">
        <v>1500</v>
      </c>
      <c r="G18" s="59">
        <v>1500</v>
      </c>
    </row>
    <row r="19" spans="2:7" ht="22.5" customHeight="1">
      <c r="B19" s="18" t="s">
        <v>74</v>
      </c>
      <c r="C19" s="59">
        <v>4500</v>
      </c>
      <c r="D19" s="59">
        <v>4500</v>
      </c>
      <c r="E19" s="59">
        <v>4500</v>
      </c>
      <c r="F19" s="59">
        <v>4500</v>
      </c>
      <c r="G19" s="59">
        <v>4500</v>
      </c>
    </row>
    <row r="20" spans="2:7" ht="22.5" customHeight="1">
      <c r="B20" s="18" t="s">
        <v>75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</row>
    <row r="21" spans="2:7" ht="22.5" customHeight="1">
      <c r="B21" s="18" t="s">
        <v>71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</row>
    <row r="22" spans="2:7" ht="22.5" customHeight="1">
      <c r="B22" s="18" t="s">
        <v>70</v>
      </c>
      <c r="C22" s="59">
        <v>7582.62</v>
      </c>
      <c r="D22" s="59">
        <v>7582.62</v>
      </c>
      <c r="E22" s="59">
        <v>7582.62</v>
      </c>
      <c r="F22" s="59">
        <v>7582.62</v>
      </c>
      <c r="G22" s="59">
        <v>7582.62</v>
      </c>
    </row>
    <row r="23" spans="2:7" ht="22.5" customHeight="1">
      <c r="B23" s="18" t="s">
        <v>69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</row>
    <row r="24" spans="2:7" ht="22.5" customHeight="1">
      <c r="B24" s="18" t="s">
        <v>68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2:7" ht="22.5" customHeight="1">
      <c r="B25" s="33" t="s">
        <v>37</v>
      </c>
      <c r="C25" s="60"/>
      <c r="D25" s="60"/>
      <c r="E25" s="60"/>
      <c r="F25" s="60"/>
      <c r="G25" s="60"/>
    </row>
    <row r="26" spans="2:7" ht="22.5" customHeight="1">
      <c r="B26" s="20" t="s">
        <v>14</v>
      </c>
      <c r="C26" s="61">
        <f>SUM(C17:C24)-C25</f>
        <v>13582.619999999999</v>
      </c>
      <c r="D26" s="61">
        <f>SUM(D17:D24)-D25</f>
        <v>13582.619999999999</v>
      </c>
      <c r="E26" s="61">
        <f>SUM(E17:E24)-E25</f>
        <v>13582.619999999999</v>
      </c>
      <c r="F26" s="61">
        <f>SUM(F17:F24)-F25</f>
        <v>13582.619999999999</v>
      </c>
      <c r="G26" s="61">
        <f>SUM(G17:G24)-G25</f>
        <v>13582.619999999999</v>
      </c>
    </row>
    <row r="27" spans="2:7" ht="22.5" customHeight="1">
      <c r="B27" s="13" t="s">
        <v>15</v>
      </c>
      <c r="C27" s="6"/>
      <c r="D27" s="6"/>
      <c r="E27" s="6"/>
      <c r="F27" s="6"/>
      <c r="G27" s="6"/>
    </row>
    <row r="28" spans="2:7" ht="22.5" customHeight="1">
      <c r="B28" s="18" t="s">
        <v>57</v>
      </c>
      <c r="C28" s="59">
        <v>177.09</v>
      </c>
      <c r="D28" s="59">
        <v>13.31</v>
      </c>
      <c r="E28" s="59">
        <v>0</v>
      </c>
      <c r="F28" s="59"/>
      <c r="G28" s="59">
        <v>0</v>
      </c>
    </row>
    <row r="29" spans="2:7" ht="22.5" customHeight="1">
      <c r="B29" s="18" t="s">
        <v>59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</row>
    <row r="30" spans="2:7" ht="22.5" customHeight="1">
      <c r="B30" s="18" t="s">
        <v>78</v>
      </c>
      <c r="C30" s="59">
        <v>17712.61</v>
      </c>
      <c r="D30" s="59">
        <v>22074.7</v>
      </c>
      <c r="E30" s="59">
        <v>24156.36</v>
      </c>
      <c r="F30" s="59">
        <v>0</v>
      </c>
      <c r="G30" s="59">
        <v>0</v>
      </c>
    </row>
    <row r="31" spans="2:7" ht="22.5" customHeight="1">
      <c r="B31" s="18" t="s">
        <v>58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</row>
    <row r="32" spans="2:7" ht="22.5" customHeight="1">
      <c r="B32" s="18" t="s">
        <v>66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</row>
    <row r="33" spans="2:7" ht="22.5" customHeight="1">
      <c r="B33" s="18" t="s">
        <v>67</v>
      </c>
      <c r="C33" s="62"/>
      <c r="D33" s="62"/>
      <c r="E33" s="62"/>
      <c r="F33" s="59">
        <v>0</v>
      </c>
      <c r="G33" s="59">
        <v>0</v>
      </c>
    </row>
    <row r="34" spans="2:7" ht="22.5" customHeight="1">
      <c r="B34" s="21" t="s">
        <v>16</v>
      </c>
      <c r="C34" s="61">
        <f>SUM(C28:C33)</f>
        <v>17889.7</v>
      </c>
      <c r="D34" s="61">
        <f>SUM(D28:D32)</f>
        <v>22088.010000000002</v>
      </c>
      <c r="E34" s="61">
        <f>SUM(E28:E32)</f>
        <v>24156.36</v>
      </c>
      <c r="F34" s="61">
        <f>SUM(F28:F33)</f>
        <v>0</v>
      </c>
      <c r="G34" s="61">
        <f>SUM(G28:G33)</f>
        <v>0</v>
      </c>
    </row>
    <row r="35" spans="2:7" ht="22.5" customHeight="1">
      <c r="B35" s="22" t="s">
        <v>17</v>
      </c>
      <c r="C35" s="63">
        <f>+C34+C26</f>
        <v>31472.32</v>
      </c>
      <c r="D35" s="63">
        <f>+D34+D26</f>
        <v>35670.630000000005</v>
      </c>
      <c r="E35" s="63">
        <f>+E34+E26</f>
        <v>37738.979999999996</v>
      </c>
      <c r="F35" s="63">
        <f>+F34+F26</f>
        <v>13582.619999999999</v>
      </c>
      <c r="G35" s="63">
        <f>+G34+G26</f>
        <v>13582.619999999999</v>
      </c>
    </row>
    <row r="36" spans="2:7" ht="36.75" customHeight="1">
      <c r="B36" s="23" t="s">
        <v>61</v>
      </c>
      <c r="C36" s="64">
        <f>+C35+C15</f>
        <v>126531.04999999999</v>
      </c>
      <c r="D36" s="64">
        <f>+D35+D15</f>
        <v>138456.63</v>
      </c>
      <c r="E36" s="64">
        <f>+E35+E15</f>
        <v>142803.00999999998</v>
      </c>
      <c r="F36" s="64">
        <f>+F35+F15</f>
        <v>126470.97999999998</v>
      </c>
      <c r="G36" s="64">
        <f>+G35+G15</f>
        <v>126470.97999999998</v>
      </c>
    </row>
    <row r="37" spans="2:7" ht="6.75" customHeight="1" thickBot="1">
      <c r="B37" s="15"/>
      <c r="C37" s="11"/>
      <c r="D37" s="11"/>
      <c r="E37" s="11"/>
      <c r="F37" s="11"/>
      <c r="G37" s="11"/>
    </row>
    <row r="38" spans="2:7" ht="36.75" customHeight="1" thickBot="1">
      <c r="B38" s="24" t="s">
        <v>62</v>
      </c>
      <c r="C38" s="65">
        <f>+C36-C34</f>
        <v>108641.34999999999</v>
      </c>
      <c r="D38" s="69">
        <f>+D36-D34</f>
        <v>116368.62</v>
      </c>
      <c r="E38" s="69">
        <f>+E36-E34</f>
        <v>118646.64999999998</v>
      </c>
      <c r="F38" s="69">
        <f>+F36-F34</f>
        <v>126470.97999999998</v>
      </c>
      <c r="G38" s="69">
        <f>+G36-G34</f>
        <v>126470.97999999998</v>
      </c>
    </row>
    <row r="39" spans="2:7" ht="48.75" customHeight="1">
      <c r="B39" s="37" t="s">
        <v>77</v>
      </c>
      <c r="C39" s="31"/>
      <c r="D39" s="32" t="str">
        <f>IF(D38&gt;D45,"Attenzione, importo non adeguato!","")</f>
        <v>Attenzione, importo non adeguato!</v>
      </c>
      <c r="E39" s="32" t="str">
        <f>IF(E38&gt;E45,"Attenzione, importo non adeguato!","")</f>
        <v>Attenzione, importo non adeguato!</v>
      </c>
      <c r="F39" s="32" t="str">
        <f>IF(F38&gt;F45,"Attenzione, importo non adeguato!","")</f>
        <v>Attenzione, importo non adeguato!</v>
      </c>
      <c r="G39" s="32" t="str">
        <f>IF(G38&gt;G45,"Attenzione, importo non adeguato!","")</f>
        <v>Attenzione, importo non adeguato!</v>
      </c>
    </row>
    <row r="40" spans="2:7" ht="25.5" customHeight="1" thickBot="1">
      <c r="B40" s="38" t="s">
        <v>33</v>
      </c>
      <c r="C40" s="5"/>
      <c r="D40" s="5"/>
      <c r="E40" s="5"/>
      <c r="F40" s="5"/>
      <c r="G40" s="5"/>
    </row>
    <row r="41" spans="2:7" ht="27" customHeight="1">
      <c r="B41" s="39" t="s">
        <v>10</v>
      </c>
      <c r="C41" s="66">
        <v>25</v>
      </c>
      <c r="D41" s="70">
        <v>23</v>
      </c>
      <c r="E41" s="70">
        <v>27</v>
      </c>
      <c r="F41" s="70">
        <v>25</v>
      </c>
      <c r="G41" s="71">
        <v>24</v>
      </c>
    </row>
    <row r="42" spans="2:7" ht="27" customHeight="1" thickBot="1">
      <c r="B42" s="39" t="s">
        <v>11</v>
      </c>
      <c r="C42" s="67">
        <v>24</v>
      </c>
      <c r="D42" s="72">
        <v>27</v>
      </c>
      <c r="E42" s="72">
        <v>26</v>
      </c>
      <c r="F42" s="72">
        <v>24</v>
      </c>
      <c r="G42" s="73">
        <v>26</v>
      </c>
    </row>
    <row r="43" spans="2:8" ht="27" customHeight="1" thickTop="1">
      <c r="B43" s="40" t="s">
        <v>12</v>
      </c>
      <c r="C43" s="47">
        <f>ROUND((C41+C42)/2,2)</f>
        <v>24.5</v>
      </c>
      <c r="D43" s="48">
        <f>ROUND((D41+D42)/2,2)</f>
        <v>25</v>
      </c>
      <c r="E43" s="48">
        <f>ROUND((E41+E42)/2,2)</f>
        <v>26.5</v>
      </c>
      <c r="F43" s="48">
        <f>ROUND((F41+F42)/2,2)</f>
        <v>24.5</v>
      </c>
      <c r="G43" s="49">
        <f>ROUND((G41+G42)/2,2)</f>
        <v>25</v>
      </c>
      <c r="H43" s="14"/>
    </row>
    <row r="44" spans="2:7" ht="27" customHeight="1" thickBot="1">
      <c r="B44" s="40" t="s">
        <v>7</v>
      </c>
      <c r="C44" s="55"/>
      <c r="D44" s="50">
        <f>IF($C$43=0,0,ROUND(IF((D43-$C$43)/$C$43&lt;0,-(D43-$C$43)/$C$43,0),4))</f>
        <v>0</v>
      </c>
      <c r="E44" s="50">
        <f>IF($C$43=0,0,ROUND(IF((E43-$C$43)/$C$43&lt;0,-(E43-$C$43)/$C$43,0),4))</f>
        <v>0</v>
      </c>
      <c r="F44" s="50">
        <f>IF($C$43=0,0,ROUND(IF((F43-$C$43)/$C$43&lt;0,-(F43-$C$43)/$C$43,0),4))</f>
        <v>0</v>
      </c>
      <c r="G44" s="50">
        <f>IF($C$43=0,0,ROUND(IF((G43-$C$43)/$C$43&lt;0,-(G43-$C$43)/$C$43,0),4))</f>
        <v>0</v>
      </c>
    </row>
    <row r="45" spans="2:7" ht="36.75" customHeight="1" thickBot="1">
      <c r="B45" s="25"/>
      <c r="C45" s="36" t="s">
        <v>8</v>
      </c>
      <c r="D45" s="54">
        <f>ROUND($C$38*(1-D44),0)</f>
        <v>108641</v>
      </c>
      <c r="E45" s="54">
        <f>ROUND($C$38*(1-E44),0)</f>
        <v>108641</v>
      </c>
      <c r="F45" s="54">
        <f>ROUND($C$38*(1-F44),0)</f>
        <v>108641</v>
      </c>
      <c r="G45" s="54">
        <f>ROUND($C$38*(1-G44),0)</f>
        <v>108641</v>
      </c>
    </row>
    <row r="46" spans="2:7" ht="27" customHeight="1" thickBot="1">
      <c r="B46" s="12"/>
      <c r="C46" s="10"/>
      <c r="D46" s="11"/>
      <c r="E46" s="11"/>
      <c r="F46" s="11"/>
      <c r="G46" s="11"/>
    </row>
    <row r="47" spans="2:7" ht="36.75" customHeight="1" thickBot="1">
      <c r="B47" s="74" t="s">
        <v>21</v>
      </c>
      <c r="C47" s="74"/>
      <c r="D47" s="51">
        <f>IF((D38-D45)&gt;0,D38-D45,0)</f>
        <v>7727.619999999995</v>
      </c>
      <c r="E47" s="51">
        <f>IF((E38-E45)&gt;0,E38-E45,0)</f>
        <v>10005.64999999998</v>
      </c>
      <c r="F47" s="51">
        <f>IF((F38-F45)&gt;0,F38-F45,0)</f>
        <v>17829.97999999998</v>
      </c>
      <c r="G47" s="51">
        <f>IF((G38-G45)&gt;0,G38-G45,0)</f>
        <v>17829.97999999998</v>
      </c>
    </row>
    <row r="48" spans="2:7" ht="25.5" customHeight="1">
      <c r="B48" s="12"/>
      <c r="C48" s="26" t="s">
        <v>19</v>
      </c>
      <c r="D48" s="52">
        <f>IF(D38-$C$38&gt;0,D38-$C$38,0)</f>
        <v>7727.270000000004</v>
      </c>
      <c r="E48" s="52">
        <f>IF(E38-$C$38&gt;0,E38-$C$38,0)</f>
        <v>10005.299999999988</v>
      </c>
      <c r="F48" s="52">
        <f>IF(F38-$C$38&gt;0,F38-$C$38,0)</f>
        <v>17829.62999999999</v>
      </c>
      <c r="G48" s="52">
        <f>IF(G38-$C$38&gt;0,G38-$C$38,0)</f>
        <v>17829.62999999999</v>
      </c>
    </row>
    <row r="49" spans="2:7" ht="25.5" customHeight="1">
      <c r="B49" s="12"/>
      <c r="C49" s="26" t="s">
        <v>20</v>
      </c>
      <c r="D49" s="53">
        <f>IF(D38-D45&gt;0,D38-D45-D48,0)</f>
        <v>0.34999999999126885</v>
      </c>
      <c r="E49" s="53">
        <f>IF(E38-E45&gt;0,E38-E45-E48,0)</f>
        <v>0.34999999999126885</v>
      </c>
      <c r="F49" s="53">
        <f>IF(F38-F45&gt;0,F38-F45-F48,0)</f>
        <v>0.34999999999126885</v>
      </c>
      <c r="G49" s="53">
        <f>IF(G38-G45&gt;0,G38-G45-G48,0)</f>
        <v>0.34999999999126885</v>
      </c>
    </row>
    <row r="50" spans="2:7" ht="26.25" customHeight="1">
      <c r="B50" s="4"/>
      <c r="C50" s="8"/>
      <c r="D50" s="8"/>
      <c r="E50" s="8"/>
      <c r="F50" s="8"/>
      <c r="G50" s="8"/>
    </row>
    <row r="51" spans="1:7" ht="17.25" customHeight="1">
      <c r="A51" s="41" t="s">
        <v>22</v>
      </c>
      <c r="B51" s="42" t="s">
        <v>26</v>
      </c>
      <c r="C51" s="8"/>
      <c r="D51" s="8"/>
      <c r="E51" s="8"/>
      <c r="F51" s="8"/>
      <c r="G51" s="8"/>
    </row>
    <row r="52" spans="1:7" ht="17.25" customHeight="1">
      <c r="A52" s="41" t="s">
        <v>23</v>
      </c>
      <c r="B52" s="42" t="s">
        <v>52</v>
      </c>
      <c r="C52" s="8"/>
      <c r="D52" s="8"/>
      <c r="E52" s="8"/>
      <c r="F52" s="8"/>
      <c r="G52" s="8"/>
    </row>
    <row r="53" spans="1:7" ht="17.25" customHeight="1">
      <c r="A53" s="41" t="s">
        <v>24</v>
      </c>
      <c r="B53" s="43" t="s">
        <v>51</v>
      </c>
      <c r="C53" s="34"/>
      <c r="D53" s="34"/>
      <c r="E53" s="34"/>
      <c r="F53" s="34"/>
      <c r="G53" s="34"/>
    </row>
    <row r="54" spans="1:7" ht="17.25" customHeight="1">
      <c r="A54" s="41" t="s">
        <v>25</v>
      </c>
      <c r="B54" s="43" t="s">
        <v>50</v>
      </c>
      <c r="C54" s="34"/>
      <c r="D54" s="34"/>
      <c r="E54" s="34"/>
      <c r="F54" s="34"/>
      <c r="G54" s="34"/>
    </row>
    <row r="55" spans="1:7" ht="17.25" customHeight="1">
      <c r="A55" s="41" t="s">
        <v>54</v>
      </c>
      <c r="B55" s="43" t="s">
        <v>48</v>
      </c>
      <c r="C55" s="34"/>
      <c r="D55" s="34"/>
      <c r="E55" s="34"/>
      <c r="F55" s="34"/>
      <c r="G55" s="34"/>
    </row>
    <row r="56" spans="1:7" ht="17.25" customHeight="1">
      <c r="A56" s="41" t="s">
        <v>55</v>
      </c>
      <c r="B56" s="43" t="s">
        <v>49</v>
      </c>
      <c r="C56" s="35"/>
      <c r="D56" s="35"/>
      <c r="E56" s="35"/>
      <c r="F56" s="35"/>
      <c r="G56" s="35"/>
    </row>
    <row r="57" spans="1:7" ht="17.25" customHeight="1">
      <c r="A57" s="41" t="s">
        <v>60</v>
      </c>
      <c r="B57" s="44" t="s">
        <v>27</v>
      </c>
      <c r="C57" s="35"/>
      <c r="D57" s="35"/>
      <c r="E57" s="35"/>
      <c r="F57" s="35"/>
      <c r="G57" s="35"/>
    </row>
    <row r="58" ht="19.5" customHeight="1"/>
  </sheetData>
  <sheetProtection/>
  <mergeCells count="3">
    <mergeCell ref="B47:C47"/>
    <mergeCell ref="B1:G1"/>
    <mergeCell ref="H12:J1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51" r:id="rId1"/>
  <headerFooter alignWithMargins="0">
    <oddFooter>&amp;Rallegato B alla Determinazione SA n°185/2014</oddFoot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27"/>
  <sheetViews>
    <sheetView showGridLines="0"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D26" sqref="D26"/>
    </sheetView>
  </sheetViews>
  <sheetFormatPr defaultColWidth="9.140625" defaultRowHeight="15"/>
  <cols>
    <col min="1" max="1" width="3.7109375" style="1" customWidth="1"/>
    <col min="2" max="2" width="98.8515625" style="2" customWidth="1"/>
    <col min="3" max="7" width="15.8515625" style="9" customWidth="1"/>
    <col min="8" max="8" width="9.140625" style="1" customWidth="1"/>
    <col min="9" max="9" width="10.57421875" style="1" bestFit="1" customWidth="1"/>
    <col min="10" max="10" width="9.140625" style="1" customWidth="1"/>
    <col min="11" max="11" width="12.00390625" style="1" bestFit="1" customWidth="1"/>
    <col min="12" max="16384" width="9.140625" style="1" customWidth="1"/>
  </cols>
  <sheetData>
    <row r="1" spans="2:7" ht="44.25" customHeight="1">
      <c r="B1" s="75" t="s">
        <v>28</v>
      </c>
      <c r="C1" s="75"/>
      <c r="D1" s="75"/>
      <c r="E1" s="75"/>
      <c r="F1" s="75"/>
      <c r="G1" s="75"/>
    </row>
    <row r="2" spans="2:7" ht="33.75" customHeight="1">
      <c r="B2" s="16" t="s">
        <v>0</v>
      </c>
      <c r="C2" s="17">
        <v>2010</v>
      </c>
      <c r="D2" s="17">
        <v>2011</v>
      </c>
      <c r="E2" s="17">
        <v>2012</v>
      </c>
      <c r="F2" s="17">
        <v>2013</v>
      </c>
      <c r="G2" s="17">
        <v>2014</v>
      </c>
    </row>
    <row r="3" spans="2:7" ht="23.25" customHeight="1">
      <c r="B3" s="13"/>
      <c r="C3" s="6"/>
      <c r="D3" s="7"/>
      <c r="E3" s="7"/>
      <c r="F3" s="7"/>
      <c r="G3" s="7"/>
    </row>
    <row r="4" spans="2:7" ht="22.5" customHeight="1">
      <c r="B4" s="18" t="s">
        <v>1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</row>
    <row r="5" spans="2:15" ht="22.5" customHeight="1">
      <c r="B5" s="18" t="s">
        <v>2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L5" s="3"/>
      <c r="M5" s="3"/>
      <c r="N5" s="3"/>
      <c r="O5" s="3"/>
    </row>
    <row r="6" spans="2:14" ht="22.5" customHeight="1">
      <c r="B6" s="18" t="s">
        <v>3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L6" s="3"/>
      <c r="M6" s="3"/>
      <c r="N6" s="3"/>
    </row>
    <row r="7" spans="2:7" ht="22.5" customHeight="1">
      <c r="B7" s="18" t="s">
        <v>39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</row>
    <row r="8" spans="2:7" ht="22.5" customHeight="1">
      <c r="B8" s="18" t="s">
        <v>40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2:7" ht="22.5" customHeight="1">
      <c r="B9" s="18" t="s">
        <v>4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2:7" ht="22.5" customHeight="1">
      <c r="B10" s="20" t="s">
        <v>31</v>
      </c>
      <c r="C10" s="29">
        <f>SUM(C4:C9)</f>
        <v>0</v>
      </c>
      <c r="D10" s="29">
        <f>SUM(D4:D9)</f>
        <v>0</v>
      </c>
      <c r="E10" s="29">
        <f>SUM(E4:E9)</f>
        <v>0</v>
      </c>
      <c r="F10" s="29">
        <f>SUM(F4:F9)</f>
        <v>0</v>
      </c>
      <c r="G10" s="29">
        <f>SUM(G4:G9)</f>
        <v>0</v>
      </c>
    </row>
    <row r="11" spans="2:7" ht="22.5" customHeight="1">
      <c r="B11" s="18" t="s">
        <v>38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2:7" ht="22.5" customHeight="1">
      <c r="B12" s="18" t="s">
        <v>3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2:7" ht="22.5" customHeight="1">
      <c r="B13" s="18" t="s">
        <v>39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2:7" ht="22.5" customHeight="1">
      <c r="B14" s="18" t="s">
        <v>40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2:7" ht="22.5" customHeight="1">
      <c r="B15" s="18" t="s">
        <v>41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2:7" ht="22.5" customHeight="1">
      <c r="B16" s="18" t="s">
        <v>42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2:7" ht="22.5" customHeight="1">
      <c r="B17" s="18" t="s">
        <v>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2:7" ht="22.5" customHeight="1">
      <c r="B18" s="20" t="s">
        <v>30</v>
      </c>
      <c r="C18" s="29">
        <f>SUM(C11:C17)</f>
        <v>0</v>
      </c>
      <c r="D18" s="29">
        <f>SUM(D11:D17)</f>
        <v>0</v>
      </c>
      <c r="E18" s="29">
        <f>SUM(E11:E17)</f>
        <v>0</v>
      </c>
      <c r="F18" s="29">
        <f>SUM(F11:F17)</f>
        <v>0</v>
      </c>
      <c r="G18" s="29">
        <f>SUM(G11:G17)</f>
        <v>0</v>
      </c>
    </row>
    <row r="19" spans="2:7" ht="22.5" customHeight="1">
      <c r="B19" s="18" t="s">
        <v>5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2:7" ht="22.5" customHeight="1">
      <c r="B20" s="18" t="s">
        <v>47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2:7" ht="22.5" customHeight="1">
      <c r="B21" s="20" t="s">
        <v>32</v>
      </c>
      <c r="C21" s="29">
        <f>SUM(C19:C20)</f>
        <v>0</v>
      </c>
      <c r="D21" s="29">
        <f>SUM(D19:D20)</f>
        <v>0</v>
      </c>
      <c r="E21" s="29">
        <f>SUM(E19:E20)</f>
        <v>0</v>
      </c>
      <c r="F21" s="29">
        <f>SUM(F19:F20)</f>
        <v>0</v>
      </c>
      <c r="G21" s="29">
        <f>SUM(G19:G20)</f>
        <v>0</v>
      </c>
    </row>
    <row r="22" spans="2:7" ht="36.75" customHeight="1">
      <c r="B22" s="57" t="s">
        <v>29</v>
      </c>
      <c r="C22" s="56">
        <f>+C10+C18+C21</f>
        <v>0</v>
      </c>
      <c r="D22" s="56">
        <f>+D10+D18+D21</f>
        <v>0</v>
      </c>
      <c r="E22" s="56">
        <f>+E10+E18+E21</f>
        <v>0</v>
      </c>
      <c r="F22" s="56">
        <f>+F10+F18+F21</f>
        <v>0</v>
      </c>
      <c r="G22" s="56">
        <f>+G10+G18+G21</f>
        <v>0</v>
      </c>
    </row>
    <row r="23" spans="2:7" ht="54" customHeight="1" thickBot="1">
      <c r="B23" s="15"/>
      <c r="C23" s="11"/>
      <c r="D23" s="11"/>
      <c r="E23" s="11"/>
      <c r="F23" s="11"/>
      <c r="G23" s="11"/>
    </row>
    <row r="24" spans="2:7" ht="30.75" customHeight="1" thickBot="1">
      <c r="B24" s="46" t="s">
        <v>34</v>
      </c>
      <c r="C24" s="58">
        <f>+Costituzione!C36-C22</f>
        <v>126531.04999999999</v>
      </c>
      <c r="D24" s="58">
        <f>+Costituzione!D36-D22</f>
        <v>138456.63</v>
      </c>
      <c r="E24" s="58">
        <f>+Costituzione!E36-E22</f>
        <v>142803.00999999998</v>
      </c>
      <c r="F24" s="58">
        <f>+Costituzione!F36-F22</f>
        <v>126470.97999999998</v>
      </c>
      <c r="G24" s="58">
        <f>+Costituzione!G36-G22</f>
        <v>126470.97999999998</v>
      </c>
    </row>
    <row r="25" spans="2:7" ht="56.25" customHeight="1" thickBot="1">
      <c r="B25" s="45"/>
      <c r="C25" s="30">
        <f>IF(C24&lt;0,"Attenzione, utilizzi superiori a risorse!","")</f>
      </c>
      <c r="D25" s="30">
        <f>IF(D24&lt;0,"Attenzione, utilizzi superiori a risorse!","")</f>
      </c>
      <c r="E25" s="30">
        <f>IF(E24&lt;0,"Attenzione, utilizzi superiori a risorse!","")</f>
      </c>
      <c r="F25" s="30">
        <f>IF(F24&lt;0,"Attenzione, utilizzi superiori a risorse!","")</f>
      </c>
      <c r="G25" s="30">
        <f>IF(G24&lt;0,"Attenzione, utilizzi superiori a risorse!","")</f>
      </c>
    </row>
    <row r="26" spans="2:7" ht="30.75" customHeight="1" thickBot="1">
      <c r="B26" s="46" t="s">
        <v>35</v>
      </c>
      <c r="C26" s="58">
        <f>Costituzione!C15-(SUM(C4:C6)+SUM(C11:C12)+C20)</f>
        <v>95058.73</v>
      </c>
      <c r="D26" s="58">
        <f>Costituzione!D15-(SUM(D4:D6)+SUM(D11:D12)+D20)</f>
        <v>102786</v>
      </c>
      <c r="E26" s="58">
        <f>Costituzione!E15-(SUM(E4:E6)+SUM(E11:E12)+E20)</f>
        <v>105064.02999999998</v>
      </c>
      <c r="F26" s="58">
        <f>Costituzione!F15-(SUM(F4:F6)+SUM(F11:F12)+F20)</f>
        <v>112888.35999999999</v>
      </c>
      <c r="G26" s="58">
        <f>Costituzione!G15-(SUM(G4:G6)+SUM(G11:G12)+G20)</f>
        <v>112888.35999999999</v>
      </c>
    </row>
    <row r="27" spans="3:7" ht="63.75" customHeight="1">
      <c r="C27" s="32">
        <f>IF(C26&lt;0,"Attenzione, utilizzi stabili superiori a risorse stabili!","")</f>
      </c>
      <c r="D27" s="32">
        <f>IF(D26&lt;0,"Attenzione, utilizzi stabili superiori a risorse stabili!","")</f>
      </c>
      <c r="E27" s="32">
        <f>IF(E26&lt;0,"Attenzione, utilizzi stabili superiori a risorse stabili!","")</f>
      </c>
      <c r="F27" s="32">
        <f>IF(F26&lt;0,"Attenzione, utilizzi stabili superiori a risorse stabili!","")</f>
      </c>
      <c r="G27" s="32">
        <f>IF(G26&lt;0,"Attenzione, utilizzi stabili superiori a risorse stabili!","")</f>
      </c>
    </row>
  </sheetData>
  <sheetProtection sheet="1" objects="1" scenarios="1"/>
  <mergeCells count="1">
    <mergeCell ref="B1:G1"/>
  </mergeCells>
  <conditionalFormatting sqref="C24:G24">
    <cfRule type="cellIs" priority="18" dxfId="0" operator="lessThan">
      <formula>0</formula>
    </cfRule>
  </conditionalFormatting>
  <conditionalFormatting sqref="C26:G26">
    <cfRule type="cellIs" priority="1" dxfId="0" operator="lessThan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53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Pierluigi</dc:creator>
  <cp:keywords/>
  <dc:description/>
  <cp:lastModifiedBy>Elena Dessì</cp:lastModifiedBy>
  <cp:lastPrinted>2014-10-22T13:49:07Z</cp:lastPrinted>
  <dcterms:created xsi:type="dcterms:W3CDTF">2012-12-19T21:39:06Z</dcterms:created>
  <dcterms:modified xsi:type="dcterms:W3CDTF">2014-10-23T16:09:32Z</dcterms:modified>
  <cp:category/>
  <cp:version/>
  <cp:contentType/>
  <cp:contentStatus/>
</cp:coreProperties>
</file>